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435"/>
  </bookViews>
  <sheets>
    <sheet name="tabel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F9" i="1" l="1"/>
  <c r="F7" i="1"/>
  <c r="F4" i="1"/>
  <c r="F3" i="1"/>
  <c r="F15" i="1" s="1"/>
  <c r="F8" i="1"/>
  <c r="F10" i="1"/>
  <c r="E11" i="1" l="1"/>
  <c r="H11" i="1"/>
  <c r="H15" i="1"/>
  <c r="E14" i="1"/>
  <c r="G15" i="1" l="1"/>
  <c r="E9" i="1"/>
</calcChain>
</file>

<file path=xl/sharedStrings.xml><?xml version="1.0" encoding="utf-8"?>
<sst xmlns="http://schemas.openxmlformats.org/spreadsheetml/2006/main" count="57" uniqueCount="48">
  <si>
    <t>Rok zaciągnięcia</t>
  </si>
  <si>
    <t xml:space="preserve"> Zabezpieczenie</t>
  </si>
  <si>
    <t>(rodzaj, kwota)</t>
  </si>
  <si>
    <t xml:space="preserve"> poręczenie Województwa Podkarpackiego</t>
  </si>
  <si>
    <t>Pożyczka NFOŚ i GW w Warszawie</t>
  </si>
  <si>
    <t>weksel własny in blanco</t>
  </si>
  <si>
    <t>poręczenie wekslowe Gminy Krosno do wysokości rocznych spłat rat kapitałowych</t>
  </si>
  <si>
    <t xml:space="preserve"> Starostwo Powiatowe Krosno  poręczenie wekslowe na zabezpieczenie spłaty odsetek</t>
  </si>
  <si>
    <t>PGF Urtica Wrocław</t>
  </si>
  <si>
    <t>Idea Bank S.A. w Warszawie</t>
  </si>
  <si>
    <t>cesja wierzytelności umowy z NFZ</t>
  </si>
  <si>
    <t>Siemens Finance Sp. z o.o. Warszawa</t>
  </si>
  <si>
    <t>Wojewódzki Fundusz Ochrony Środowiska i Gospodarki Wodnej w Rzeszowie</t>
  </si>
  <si>
    <t>zastaw na nieruchomości</t>
  </si>
  <si>
    <t xml:space="preserve"> razem </t>
  </si>
  <si>
    <t xml:space="preserve"> Kredyt  długoterminowy udzielny przez Dexia Kommunalkredit Bank
 obecnie BPI w Warszawie</t>
  </si>
  <si>
    <t>2013-2014</t>
  </si>
  <si>
    <t>2011-2014</t>
  </si>
  <si>
    <t>cesja wierzytelności umowy z NFZ, weksel własny in blanco</t>
  </si>
  <si>
    <t xml:space="preserve">  Stan 31-12-2014</t>
  </si>
  <si>
    <t xml:space="preserve">  Stan 31-03-2015</t>
  </si>
  <si>
    <t>Kredyty, pozyczki, subrogacja, leasing, zakup ratalny środków trwałych</t>
  </si>
  <si>
    <t>Medfinance sp. z o.o. w Łodzi</t>
  </si>
  <si>
    <t>Rodzaj transakcji</t>
  </si>
  <si>
    <t>spłata zoboiwąząń wymagalnych plus finansowanie inwestycji</t>
  </si>
  <si>
    <t>modernizacja systemu cieplego i termomodernizacja obiektów</t>
  </si>
  <si>
    <t>spłata zobowiązań wymagalnych</t>
  </si>
  <si>
    <t>zakupy apratury medycznej</t>
  </si>
  <si>
    <t>zastaw rejestrowy</t>
  </si>
  <si>
    <t>OLYMPUS Polska - Warszawa</t>
  </si>
  <si>
    <t xml:space="preserve">Fresenius Kabi sp. z o.o </t>
  </si>
  <si>
    <t xml:space="preserve"> -</t>
  </si>
  <si>
    <t>Europejski Fundusz Leasingowy</t>
  </si>
  <si>
    <t>leasing operacyjny</t>
  </si>
  <si>
    <t>Kwota przyznana</t>
  </si>
  <si>
    <t xml:space="preserve">pożyczka odnawialna </t>
  </si>
  <si>
    <t>średnia miesięczna rata należność główna plus odsetki</t>
  </si>
  <si>
    <t>data spłaty ostatniej raty</t>
  </si>
  <si>
    <t>03-2017</t>
  </si>
  <si>
    <t>odnawilana</t>
  </si>
  <si>
    <t>04-2015</t>
  </si>
  <si>
    <t>10-2018</t>
  </si>
  <si>
    <t>08-2022</t>
  </si>
  <si>
    <t>06-2018</t>
  </si>
  <si>
    <t>06-2017</t>
  </si>
  <si>
    <t>05-2015</t>
  </si>
  <si>
    <t>05-2018</t>
  </si>
  <si>
    <t>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</si>
</sst>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 wrapText="1"/>
    </xf>
    <xf numFmtId="43" fontId="2" fillId="2" borderId="4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41" fontId="2" fillId="2" borderId="2" xfId="0" applyNumberFormat="1" applyFont="1" applyFill="1" applyBorder="1" applyAlignment="1">
      <alignment horizontal="center" vertical="center" wrapText="1"/>
    </xf>
    <xf numFmtId="41" fontId="2" fillId="2" borderId="4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4" sqref="E4:E6"/>
    </sheetView>
  </sheetViews>
  <sheetFormatPr defaultRowHeight="15" x14ac:dyDescent="0.25"/>
  <cols>
    <col min="1" max="1" width="21.85546875" style="8" customWidth="1"/>
    <col min="2" max="3" width="20.28515625" style="8" customWidth="1"/>
    <col min="4" max="4" width="14.42578125" style="8" customWidth="1"/>
    <col min="5" max="5" width="14.42578125" style="20" customWidth="1"/>
    <col min="6" max="6" width="14.42578125" style="7" customWidth="1"/>
    <col min="7" max="7" width="15.42578125" style="7" bestFit="1" customWidth="1"/>
    <col min="8" max="9" width="15.85546875" style="7" bestFit="1" customWidth="1"/>
    <col min="10" max="16384" width="9.140625" style="8"/>
  </cols>
  <sheetData>
    <row r="1" spans="1:9" s="1" customFormat="1" ht="15" customHeight="1" x14ac:dyDescent="0.25">
      <c r="A1" s="45" t="s">
        <v>21</v>
      </c>
      <c r="B1" s="12" t="s">
        <v>1</v>
      </c>
      <c r="C1" s="43" t="s">
        <v>23</v>
      </c>
      <c r="D1" s="45" t="s">
        <v>0</v>
      </c>
      <c r="E1" s="30" t="s">
        <v>34</v>
      </c>
      <c r="F1" s="24"/>
      <c r="G1" s="28" t="s">
        <v>19</v>
      </c>
      <c r="H1" s="28" t="s">
        <v>20</v>
      </c>
      <c r="I1" s="28" t="s">
        <v>37</v>
      </c>
    </row>
    <row r="2" spans="1:9" s="1" customFormat="1" ht="60" customHeight="1" x14ac:dyDescent="0.25">
      <c r="A2" s="45"/>
      <c r="B2" s="12" t="s">
        <v>2</v>
      </c>
      <c r="C2" s="44"/>
      <c r="D2" s="45"/>
      <c r="E2" s="31"/>
      <c r="F2" s="25" t="s">
        <v>36</v>
      </c>
      <c r="G2" s="28"/>
      <c r="H2" s="28"/>
      <c r="I2" s="28"/>
    </row>
    <row r="3" spans="1:9" ht="51" x14ac:dyDescent="0.25">
      <c r="A3" s="6" t="s">
        <v>15</v>
      </c>
      <c r="B3" s="3" t="s">
        <v>3</v>
      </c>
      <c r="C3" s="3" t="s">
        <v>24</v>
      </c>
      <c r="D3" s="10">
        <v>2007</v>
      </c>
      <c r="E3" s="18">
        <v>25000000</v>
      </c>
      <c r="F3" s="22">
        <f>173611.1129764</f>
        <v>173611.11297640001</v>
      </c>
      <c r="G3" s="11">
        <v>16121833.390000001</v>
      </c>
      <c r="H3" s="13">
        <v>15601000.060000001</v>
      </c>
      <c r="I3" s="23" t="s">
        <v>47</v>
      </c>
    </row>
    <row r="4" spans="1:9" x14ac:dyDescent="0.25">
      <c r="A4" s="38" t="s">
        <v>4</v>
      </c>
      <c r="B4" s="3" t="s">
        <v>5</v>
      </c>
      <c r="C4" s="40" t="s">
        <v>25</v>
      </c>
      <c r="D4" s="39">
        <v>2009</v>
      </c>
      <c r="E4" s="32">
        <v>3500000</v>
      </c>
      <c r="F4" s="35">
        <f>46666+3064</f>
        <v>49730</v>
      </c>
      <c r="G4" s="29">
        <v>1260000</v>
      </c>
      <c r="H4" s="29">
        <v>1120000</v>
      </c>
      <c r="I4" s="29" t="s">
        <v>38</v>
      </c>
    </row>
    <row r="5" spans="1:9" ht="51" x14ac:dyDescent="0.25">
      <c r="A5" s="38"/>
      <c r="B5" s="3" t="s">
        <v>6</v>
      </c>
      <c r="C5" s="41"/>
      <c r="D5" s="39"/>
      <c r="E5" s="33"/>
      <c r="F5" s="36"/>
      <c r="G5" s="29"/>
      <c r="H5" s="29"/>
      <c r="I5" s="29"/>
    </row>
    <row r="6" spans="1:9" ht="63.75" x14ac:dyDescent="0.25">
      <c r="A6" s="38"/>
      <c r="B6" s="3" t="s">
        <v>7</v>
      </c>
      <c r="C6" s="42"/>
      <c r="D6" s="39"/>
      <c r="E6" s="34"/>
      <c r="F6" s="37"/>
      <c r="G6" s="29"/>
      <c r="H6" s="29"/>
      <c r="I6" s="29"/>
    </row>
    <row r="7" spans="1:9" ht="25.5" x14ac:dyDescent="0.25">
      <c r="A7" s="9" t="s">
        <v>8</v>
      </c>
      <c r="B7" s="3" t="s">
        <v>5</v>
      </c>
      <c r="C7" s="3" t="s">
        <v>26</v>
      </c>
      <c r="D7" s="10" t="s">
        <v>17</v>
      </c>
      <c r="E7" s="21" t="s">
        <v>35</v>
      </c>
      <c r="F7" s="26">
        <f>312000+5120</f>
        <v>317120</v>
      </c>
      <c r="G7" s="11">
        <v>1097999.1599999999</v>
      </c>
      <c r="H7" s="13">
        <v>1360128.12</v>
      </c>
      <c r="I7" s="23" t="s">
        <v>39</v>
      </c>
    </row>
    <row r="8" spans="1:9" ht="25.5" x14ac:dyDescent="0.25">
      <c r="A8" s="9" t="s">
        <v>9</v>
      </c>
      <c r="B8" s="3" t="s">
        <v>10</v>
      </c>
      <c r="C8" s="3" t="s">
        <v>26</v>
      </c>
      <c r="D8" s="10">
        <v>2012</v>
      </c>
      <c r="E8" s="18">
        <v>3000000</v>
      </c>
      <c r="F8" s="22">
        <f>83333.34+709</f>
        <v>84042.34</v>
      </c>
      <c r="G8" s="11">
        <v>333333.36</v>
      </c>
      <c r="H8" s="13">
        <v>83333.34</v>
      </c>
      <c r="I8" s="23" t="s">
        <v>40</v>
      </c>
    </row>
    <row r="9" spans="1:9" ht="38.25" x14ac:dyDescent="0.25">
      <c r="A9" s="9" t="s">
        <v>11</v>
      </c>
      <c r="B9" s="3" t="s">
        <v>18</v>
      </c>
      <c r="C9" s="3" t="s">
        <v>26</v>
      </c>
      <c r="D9" s="10" t="s">
        <v>16</v>
      </c>
      <c r="E9" s="18">
        <f>4000000+3500000+3404358.28</f>
        <v>10904358.279999999</v>
      </c>
      <c r="F9" s="22">
        <f>252000+40464</f>
        <v>292464</v>
      </c>
      <c r="G9" s="11">
        <v>9120660.5500000007</v>
      </c>
      <c r="H9" s="13">
        <v>8367205.5700000003</v>
      </c>
      <c r="I9" s="23" t="s">
        <v>41</v>
      </c>
    </row>
    <row r="10" spans="1:9" ht="51" x14ac:dyDescent="0.25">
      <c r="A10" s="9" t="s">
        <v>12</v>
      </c>
      <c r="B10" s="3" t="s">
        <v>13</v>
      </c>
      <c r="C10" s="17" t="s">
        <v>25</v>
      </c>
      <c r="D10" s="10" t="s">
        <v>16</v>
      </c>
      <c r="E10" s="18">
        <v>154854.1</v>
      </c>
      <c r="F10" s="22">
        <f>1564+476</f>
        <v>2040</v>
      </c>
      <c r="G10" s="11">
        <v>145452</v>
      </c>
      <c r="H10" s="13">
        <v>140760</v>
      </c>
      <c r="I10" s="23" t="s">
        <v>42</v>
      </c>
    </row>
    <row r="11" spans="1:9" ht="25.5" x14ac:dyDescent="0.25">
      <c r="A11" s="14" t="s">
        <v>22</v>
      </c>
      <c r="B11" s="3" t="s">
        <v>28</v>
      </c>
      <c r="C11" s="3" t="s">
        <v>27</v>
      </c>
      <c r="D11" s="15">
        <v>2012</v>
      </c>
      <c r="E11" s="18">
        <f>2067336+80300+288756</f>
        <v>2436392</v>
      </c>
      <c r="F11" s="22">
        <v>47838</v>
      </c>
      <c r="G11" s="13">
        <v>1068123.6000000001</v>
      </c>
      <c r="H11" s="13">
        <f>1245491.8+80300</f>
        <v>1325791.8</v>
      </c>
      <c r="I11" s="23" t="s">
        <v>43</v>
      </c>
    </row>
    <row r="12" spans="1:9" ht="25.5" x14ac:dyDescent="0.25">
      <c r="A12" s="14" t="s">
        <v>29</v>
      </c>
      <c r="B12" s="3" t="s">
        <v>31</v>
      </c>
      <c r="C12" s="3" t="s">
        <v>27</v>
      </c>
      <c r="D12" s="15">
        <v>2014</v>
      </c>
      <c r="E12" s="18">
        <v>173422.07999999999</v>
      </c>
      <c r="F12" s="22">
        <v>4817.28</v>
      </c>
      <c r="G12" s="13">
        <v>144518.39999999999</v>
      </c>
      <c r="H12" s="13">
        <v>130066.56</v>
      </c>
      <c r="I12" s="23" t="s">
        <v>44</v>
      </c>
    </row>
    <row r="13" spans="1:9" ht="25.5" x14ac:dyDescent="0.25">
      <c r="A13" s="14" t="s">
        <v>30</v>
      </c>
      <c r="B13" s="3" t="s">
        <v>31</v>
      </c>
      <c r="C13" s="3" t="s">
        <v>27</v>
      </c>
      <c r="D13" s="15">
        <v>2014</v>
      </c>
      <c r="E13" s="18">
        <v>172800</v>
      </c>
      <c r="F13" s="22">
        <v>17280</v>
      </c>
      <c r="G13" s="13">
        <v>86400</v>
      </c>
      <c r="H13" s="13">
        <v>34560</v>
      </c>
      <c r="I13" s="23" t="s">
        <v>45</v>
      </c>
    </row>
    <row r="14" spans="1:9" ht="25.5" x14ac:dyDescent="0.25">
      <c r="A14" s="14" t="s">
        <v>32</v>
      </c>
      <c r="B14" s="3" t="s">
        <v>31</v>
      </c>
      <c r="C14" s="3" t="s">
        <v>33</v>
      </c>
      <c r="D14" s="15">
        <v>2013</v>
      </c>
      <c r="E14" s="18">
        <f>397284.02+931722.55</f>
        <v>1329006.57</v>
      </c>
      <c r="F14" s="22">
        <v>34772</v>
      </c>
      <c r="G14" s="13">
        <v>663029.78</v>
      </c>
      <c r="H14" s="13">
        <v>620469.37</v>
      </c>
      <c r="I14" s="23" t="s">
        <v>46</v>
      </c>
    </row>
    <row r="15" spans="1:9" x14ac:dyDescent="0.25">
      <c r="A15" s="4" t="s">
        <v>14</v>
      </c>
      <c r="B15" s="12"/>
      <c r="C15" s="16"/>
      <c r="D15" s="2"/>
      <c r="E15" s="19"/>
      <c r="F15" s="27">
        <f>SUM(F3:F14)</f>
        <v>1023714.7329763999</v>
      </c>
      <c r="G15" s="5">
        <f>SUM(G3:G14)</f>
        <v>30041350.240000002</v>
      </c>
      <c r="H15" s="5">
        <f>SUM(H3:H14)</f>
        <v>28783314.82</v>
      </c>
      <c r="I15" s="5">
        <f>SUM(I3:I14)</f>
        <v>0</v>
      </c>
    </row>
  </sheetData>
  <mergeCells count="15">
    <mergeCell ref="A4:A6"/>
    <mergeCell ref="D4:D6"/>
    <mergeCell ref="G4:G6"/>
    <mergeCell ref="C4:C6"/>
    <mergeCell ref="C1:C2"/>
    <mergeCell ref="A1:A2"/>
    <mergeCell ref="D1:D2"/>
    <mergeCell ref="G1:G2"/>
    <mergeCell ref="I1:I2"/>
    <mergeCell ref="I4:I6"/>
    <mergeCell ref="H1:H2"/>
    <mergeCell ref="H4:H6"/>
    <mergeCell ref="E1:E2"/>
    <mergeCell ref="E4:E6"/>
    <mergeCell ref="F4:F6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sobolewskam</dc:creator>
  <cp:lastModifiedBy>nowakd</cp:lastModifiedBy>
  <cp:lastPrinted>2015-04-15T10:28:41Z</cp:lastPrinted>
  <dcterms:created xsi:type="dcterms:W3CDTF">2015-03-25T13:40:53Z</dcterms:created>
  <dcterms:modified xsi:type="dcterms:W3CDTF">2015-05-25T10:57:42Z</dcterms:modified>
</cp:coreProperties>
</file>